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KateWhite\Downloads\"/>
    </mc:Choice>
  </mc:AlternateContent>
  <xr:revisionPtr revIDLastSave="0" documentId="8_{C9273919-67F6-408A-8B7C-2D153EF12E8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 example" sheetId="2" r:id="rId1"/>
    <sheet name="Budget template to us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6" i="2"/>
  <c r="G5" i="2"/>
  <c r="D4" i="2"/>
  <c r="F4" i="2"/>
  <c r="F2" i="2"/>
  <c r="D4" i="4"/>
  <c r="E4" i="4" s="1"/>
  <c r="G4" i="4" s="1"/>
  <c r="D3" i="4"/>
  <c r="E3" i="4" s="1"/>
  <c r="G3" i="4" s="1"/>
  <c r="D2" i="4"/>
  <c r="E2" i="4" s="1"/>
  <c r="G2" i="4" s="1"/>
  <c r="G12" i="4"/>
  <c r="G23" i="4"/>
  <c r="E22" i="4"/>
  <c r="G22" i="4" s="1"/>
  <c r="E21" i="4"/>
  <c r="G21" i="4" s="1"/>
  <c r="G20" i="4"/>
  <c r="G19" i="4"/>
  <c r="E18" i="4"/>
  <c r="G18" i="4" s="1"/>
  <c r="E17" i="4"/>
  <c r="G17" i="4" s="1"/>
  <c r="D16" i="4"/>
  <c r="E16" i="4" s="1"/>
  <c r="G16" i="4" s="1"/>
  <c r="G15" i="4"/>
  <c r="G14" i="4"/>
  <c r="G13" i="4"/>
  <c r="G10" i="4"/>
  <c r="D9" i="4"/>
  <c r="E9" i="4" s="1"/>
  <c r="G9" i="4" s="1"/>
  <c r="G8" i="4"/>
  <c r="G7" i="4"/>
  <c r="D6" i="4"/>
  <c r="E6" i="4" s="1"/>
  <c r="G6" i="4" s="1"/>
  <c r="G5" i="4"/>
  <c r="E20" i="2"/>
  <c r="G20" i="2" s="1"/>
  <c r="E17" i="2"/>
  <c r="G17" i="2" s="1"/>
  <c r="D15" i="2"/>
  <c r="E15" i="2" s="1"/>
  <c r="G15" i="2" s="1"/>
  <c r="G9" i="2"/>
  <c r="G7" i="2"/>
  <c r="G8" i="2"/>
  <c r="G10" i="2"/>
  <c r="G11" i="2"/>
  <c r="G12" i="2"/>
  <c r="G13" i="2"/>
  <c r="G14" i="2"/>
  <c r="G18" i="2"/>
  <c r="G19" i="2"/>
  <c r="G21" i="2"/>
  <c r="G22" i="2"/>
  <c r="E2" i="2"/>
  <c r="E21" i="2"/>
  <c r="E4" i="2"/>
  <c r="G4" i="2" s="1"/>
  <c r="E16" i="2"/>
  <c r="G16" i="2" s="1"/>
  <c r="E3" i="2"/>
  <c r="G3" i="2" s="1"/>
  <c r="G2" i="2" l="1"/>
  <c r="G24" i="4"/>
  <c r="G25" i="4" s="1"/>
  <c r="G6" i="2" l="1"/>
  <c r="G23" i="2" s="1"/>
  <c r="G24" i="2" s="1"/>
</calcChain>
</file>

<file path=xl/sharedStrings.xml><?xml version="1.0" encoding="utf-8"?>
<sst xmlns="http://schemas.openxmlformats.org/spreadsheetml/2006/main" count="181" uniqueCount="75">
  <si>
    <t>Organisational tech &amp; digital infrastructure costs</t>
  </si>
  <si>
    <t>Expenditure type</t>
  </si>
  <si>
    <t>Non profit discount?</t>
  </si>
  <si>
    <t>Unit cost per month inc VAT</t>
  </si>
  <si>
    <t>Annual cost inc VAT</t>
  </si>
  <si>
    <t>Notes</t>
  </si>
  <si>
    <t xml:space="preserve">Microsoft Business Premium licences </t>
  </si>
  <si>
    <t>Software</t>
  </si>
  <si>
    <t>n/a</t>
  </si>
  <si>
    <t>Telephone / Internet</t>
  </si>
  <si>
    <t>Zoom Account</t>
  </si>
  <si>
    <t>Survey / online form tool</t>
  </si>
  <si>
    <t>Social media e.g. scheduling tool?</t>
  </si>
  <si>
    <t>Design (Canva)</t>
  </si>
  <si>
    <t>Yes</t>
  </si>
  <si>
    <t>IT support</t>
  </si>
  <si>
    <t>Support</t>
  </si>
  <si>
    <t>Back up</t>
  </si>
  <si>
    <t>CRM development budget</t>
  </si>
  <si>
    <t>Development</t>
  </si>
  <si>
    <t xml:space="preserve">General tech / digital training </t>
  </si>
  <si>
    <t>Training</t>
  </si>
  <si>
    <t>Device replacement budget</t>
  </si>
  <si>
    <t>Hardware</t>
  </si>
  <si>
    <t xml:space="preserve">Assistive technolgy? </t>
  </si>
  <si>
    <t>Hardware / Software</t>
  </si>
  <si>
    <t>Organisational costs sub totals</t>
  </si>
  <si>
    <t>Cost per staff member (total of individual plus apportionment of individual)</t>
  </si>
  <si>
    <t>Yes (Registered Charity)</t>
  </si>
  <si>
    <t>Microsoft Business Basics licences</t>
  </si>
  <si>
    <t>Microsoft Business Standard licences</t>
  </si>
  <si>
    <t>300 licences available for registered charities.  Includes only online Office apps.</t>
  </si>
  <si>
    <t>Anti Virus (Pricing here for Bit Defender Gravity Zone Internet Security)</t>
  </si>
  <si>
    <t>Annual cost per device not user - based on the entry level bundle of 10 licences, purchased via Charity Digital</t>
  </si>
  <si>
    <t>Total annual cost</t>
  </si>
  <si>
    <t>No. of users (or devices)</t>
  </si>
  <si>
    <t>Broadband costs</t>
  </si>
  <si>
    <t>Check if this includes line rental</t>
  </si>
  <si>
    <t>Usually lasts for 2 years so for an annual budget you might need to just include 50%</t>
  </si>
  <si>
    <t>Domain name registration with ISP e.g. ionos</t>
  </si>
  <si>
    <t>CRM costs e.g. licences, hosting, maintenance</t>
  </si>
  <si>
    <t>Website e.g. hosting, updates, support</t>
  </si>
  <si>
    <t>Software / Support</t>
  </si>
  <si>
    <t>Potentially</t>
  </si>
  <si>
    <t>Pricing for registered charities to upgrade from the free account so e.g. can run sessions for longer than 45 mins is £59.95</t>
  </si>
  <si>
    <t>eNewsletter</t>
  </si>
  <si>
    <t>For example, Mailchimp is free for up to 1000 sends a month - thereafter £9 per month with 15% discount for registered charities</t>
  </si>
  <si>
    <t>Yes for non profits</t>
  </si>
  <si>
    <t xml:space="preserve">Upgrades to Canva Pro are free for non profits - register here https://www.canva.com/canva-for-nonprofits  </t>
  </si>
  <si>
    <t>Telephone system</t>
  </si>
  <si>
    <t>This will depend on the level scope/scale of social media posting &amp; the capacity available</t>
  </si>
  <si>
    <t>Accounting</t>
  </si>
  <si>
    <t>Example costs for a popular online option (Xero) is circa £30 per month for one licence</t>
  </si>
  <si>
    <t>Support package - could be a monthly figure covering troubleshooting &amp; new tech set up.  Or add an estimated budget for a pay as you go / need arrangement.  Or add £0 if a volunteer is supporting you.</t>
  </si>
  <si>
    <t>Check whether you need a third party back up tool or if e.g. what's included in M365/Google Workspace is adequate.</t>
  </si>
  <si>
    <t>Good to budget for tweaking, customising or further development of your CRM - will depend on which system you are using and could include hours of someone's time if you have an internal 'database' lead/champion.</t>
  </si>
  <si>
    <t>Considering the lifespan of a laptop costing £800 (inc 1 year warranty) as 4 to 5 years, a good practice option is to build in a replacement budget, so you can purchase a new one when needed.  Ensure you are building in new device costs within funding proposals per staff member.</t>
  </si>
  <si>
    <t>Number of staff</t>
  </si>
  <si>
    <t>Ironically, volunteers don't qualify for fully donated or discounted M365 licences.  This is the best licence for them giving Office suite but not e.g. encryption.</t>
  </si>
  <si>
    <t>NB Registered charities can access 10 licences for no cost as part of Microsoft's full donation scheme for staff &amp; trustees (not volunteers). Thereafter £5.40 per user per month.  Includes Office desktop apps &amp; additional security features e.g. email encryption.</t>
  </si>
  <si>
    <t>Yes (Registered Charity full donation)</t>
  </si>
  <si>
    <r>
      <rPr>
        <sz val="11"/>
        <color rgb="FF000000"/>
        <rFont val="Calibri"/>
        <family val="2"/>
      </rPr>
      <t xml:space="preserve">£20 monthly hosting cost </t>
    </r>
    <r>
      <rPr>
        <sz val="11"/>
        <color theme="1"/>
        <rFont val="Calibri"/>
        <family val="2"/>
      </rPr>
      <t>+ 3</t>
    </r>
    <r>
      <rPr>
        <sz val="11"/>
        <color rgb="FF000000"/>
        <rFont val="Calibri"/>
        <family val="2"/>
      </rPr>
      <t xml:space="preserve"> x £5 per month additional for modules (Lamplight example)</t>
    </r>
  </si>
  <si>
    <t>Survey / online form tool (using Microsoft Forms)</t>
  </si>
  <si>
    <t>Range of options but you can start with inbuilt M365 or Google Forms at no extra cost.</t>
  </si>
  <si>
    <t>For example x number of short training sessions costing on average £200 each including e.g. Mailchimp, Office 365, Social media &amp; Cyber Security.</t>
  </si>
  <si>
    <t>Are you likely to need assistive software e.g. screenreaders or hardware e.g. specialist mice, standing / adaptive desks etc?</t>
  </si>
  <si>
    <t>E.g. pricing for registered charities to upgrade from the free Zoom account so e.g. can run sessions for longer than 45 mins is £59.95. Teams free with M365 accounts</t>
  </si>
  <si>
    <t>Video conferencing tools</t>
  </si>
  <si>
    <t>Event administration</t>
  </si>
  <si>
    <t>May be free if your events are free e.g. Eventbrite - note new charge coming in for free events with over 25 attendees</t>
  </si>
  <si>
    <t xml:space="preserve">Anti Virus </t>
  </si>
  <si>
    <t>Annual cost per device not user - example based on the entry level bundle of 10 licences, purchased via Charity Digital for Bit Defender Gravity Zone Internet Security</t>
  </si>
  <si>
    <t>NB Registered charities can access 10 licences for no cost as part of Microsoft's full donation scheme for staff &amp; trustees (not volunteers). Thereafter £4.50 per user per month ex VAT.  Includes Office desktop apps &amp; additional security features e.g. email encryption.</t>
  </si>
  <si>
    <t>Number of volunteers</t>
  </si>
  <si>
    <t>Add total cost and divide to get the unit cost. Check if costs cover the line rental too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</si>
</sst>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1" fillId="0" borderId="0" xfId="0" applyFont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0" borderId="2" xfId="0" applyNumberForma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64" fontId="7" fillId="3" borderId="1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164" fontId="0" fillId="4" borderId="1" xfId="0" applyNumberFormat="1" applyFill="1" applyBorder="1" applyAlignment="1">
      <alignment horizontal="right" vertical="top"/>
    </xf>
    <xf numFmtId="164" fontId="0" fillId="0" borderId="2" xfId="0" applyNumberFormat="1" applyBorder="1" applyAlignment="1">
      <alignment vertical="top" wrapText="1"/>
    </xf>
    <xf numFmtId="164" fontId="7" fillId="3" borderId="2" xfId="0" applyNumberFormat="1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left" vertical="top" wrapText="1"/>
    </xf>
    <xf numFmtId="1" fontId="0" fillId="4" borderId="1" xfId="0" applyNumberFormat="1" applyFill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164" fontId="8" fillId="4" borderId="1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  <xf numFmtId="0" fontId="0" fillId="0" borderId="5" xfId="0" applyBorder="1" applyAlignment="1">
      <alignment vertical="top" wrapText="1"/>
    </xf>
    <xf numFmtId="164" fontId="0" fillId="0" borderId="1" xfId="0" applyNumberFormat="1" applyBorder="1" applyAlignment="1">
      <alignment horizontal="right" vertical="top"/>
    </xf>
    <xf numFmtId="164" fontId="8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164" fontId="7" fillId="0" borderId="4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164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Border="1" applyAlignment="1">
      <alignment vertical="top"/>
    </xf>
    <xf numFmtId="164" fontId="7" fillId="0" borderId="10" xfId="0" applyNumberFormat="1" applyFont="1" applyBorder="1" applyAlignment="1">
      <alignment horizontal="right" vertical="top" wrapText="1"/>
    </xf>
    <xf numFmtId="164" fontId="0" fillId="0" borderId="8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164" fontId="7" fillId="0" borderId="11" xfId="0" applyNumberFormat="1" applyFont="1" applyBorder="1" applyAlignment="1">
      <alignment horizontal="right" vertical="top" wrapText="1"/>
    </xf>
    <xf numFmtId="164" fontId="7" fillId="0" borderId="11" xfId="0" applyNumberFormat="1" applyFont="1" applyBorder="1" applyAlignment="1">
      <alignment horizontal="left" vertical="top" wrapText="1"/>
    </xf>
    <xf numFmtId="0" fontId="0" fillId="4" borderId="5" xfId="0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164" fontId="7" fillId="2" borderId="9" xfId="0" applyNumberFormat="1" applyFont="1" applyFill="1" applyBorder="1" applyAlignment="1">
      <alignment horizontal="left" vertical="top" wrapText="1"/>
    </xf>
    <xf numFmtId="164" fontId="7" fillId="2" borderId="10" xfId="0" applyNumberFormat="1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left" vertical="top" wrapText="1"/>
    </xf>
    <xf numFmtId="0" fontId="0" fillId="2" borderId="8" xfId="0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1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center" vertical="top" wrapText="1"/>
    </xf>
    <xf numFmtId="0" fontId="9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center" vertical="top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&quot;£&quot;#,##0.00"/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£&quot;#,##0.00"/>
      <fill>
        <patternFill patternType="solid">
          <fgColor indexed="64"/>
          <bgColor rgb="FFF2F2F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numFmt numFmtId="164" formatCode="&quot;£&quot;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£&quot;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6A2C9E-C663-4B30-AA30-A3EC2E81F5AC}" name="Table3" displayName="Table3" ref="A1:H24" totalsRowShown="0" headerRowDxfId="0" headerRowBorderDxfId="2" tableBorderDxfId="3">
  <autoFilter ref="A1:H24" xr:uid="{5B6A2C9E-C663-4B30-AA30-A3EC2E81F5AC}"/>
  <tableColumns count="8">
    <tableColumn id="1" xr3:uid="{50C19C51-7BF3-4282-BC4B-47C49F3CAEE5}" name="Organisational tech &amp; digital infrastructure costs"/>
    <tableColumn id="2" xr3:uid="{935D8074-35C3-460A-8C2F-F399FEE55997}" name="Expenditure type"/>
    <tableColumn id="3" xr3:uid="{A02E9992-0487-4367-BD5C-3189B2B8AA12}" name="Non profit discount?"/>
    <tableColumn id="4" xr3:uid="{5A64B5FF-D918-4A84-BA9A-7CEAEF831AF5}" name="Unit cost per month inc VAT"/>
    <tableColumn id="5" xr3:uid="{A26DF97B-FBE5-4789-8B82-0FB92953C548}" name="Annual cost inc VAT"/>
    <tableColumn id="6" xr3:uid="{F69B1D14-B904-4BAB-95D8-2679A3A49084}" name="No. of users (or devices)"/>
    <tableColumn id="7" xr3:uid="{DBACB0F9-8E6D-487D-9F32-1D3CA5C56739}" name="Total annual cost" dataDxfId="1"/>
    <tableColumn id="8" xr3:uid="{2D35BC5D-20BE-4E53-970C-A2C54542DD5F}" name="Notes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EA2E5D-3CBD-4268-99BD-BAC9ED498EAC}" name="Table1" displayName="Table1" ref="A1:H25" totalsRowShown="0" headerRowDxfId="15" dataDxfId="13" headerRowBorderDxfId="14" tableBorderDxfId="12">
  <autoFilter ref="A1:H25" xr:uid="{EEEA2E5D-3CBD-4268-99BD-BAC9ED498EAC}"/>
  <tableColumns count="8">
    <tableColumn id="1" xr3:uid="{208E4F56-DE60-4064-95AA-7F4D379D5ACA}" name="Organisational tech &amp; digital infrastructure costs" dataDxfId="11"/>
    <tableColumn id="2" xr3:uid="{4A83186B-6CDC-4A5E-B63E-9466438C6E86}" name="Expenditure type" dataDxfId="10"/>
    <tableColumn id="3" xr3:uid="{691AAC62-3243-4ED9-80D1-BC4BEF38CCAE}" name="Non profit discount?" dataDxfId="9"/>
    <tableColumn id="4" xr3:uid="{00BDF095-A9DF-4F88-AA7A-577A99C33A97}" name="Unit cost per month inc VAT" dataDxfId="8"/>
    <tableColumn id="5" xr3:uid="{D212C028-8A9F-46A1-81AA-517E2BEC9A45}" name="Annual cost inc VAT" dataDxfId="7"/>
    <tableColumn id="6" xr3:uid="{340FF578-8800-410F-8339-A432ACC3A7F1}" name="No. of users (or devices)" dataDxfId="6"/>
    <tableColumn id="7" xr3:uid="{C2AFEBE1-1726-46A4-804D-ECA941850589}" name="Total annual cost" dataDxfId="5"/>
    <tableColumn id="8" xr3:uid="{7EB5A1EB-7ADB-4731-8B89-D90E6C0CDDF6}" name="Note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uperhighway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D137B"/>
      </a:accent1>
      <a:accent2>
        <a:srgbClr val="57B5F4"/>
      </a:accent2>
      <a:accent3>
        <a:srgbClr val="EF9B11"/>
      </a:accent3>
      <a:accent4>
        <a:srgbClr val="7DC02F"/>
      </a:accent4>
      <a:accent5>
        <a:srgbClr val="42929D"/>
      </a:accent5>
      <a:accent6>
        <a:srgbClr val="9ECFD6"/>
      </a:accent6>
      <a:hlink>
        <a:srgbClr val="57B5F4"/>
      </a:hlink>
      <a:folHlink>
        <a:srgbClr val="57B5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9560-E546-4E57-85F3-FC37AB4812BE}">
  <dimension ref="A1:K24"/>
  <sheetViews>
    <sheetView tabSelected="1" workbookViewId="0">
      <pane xSplit="1" ySplit="1" topLeftCell="C8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.19921875" defaultRowHeight="14.25" x14ac:dyDescent="0.45"/>
  <cols>
    <col min="1" max="1" width="34.265625" style="1" customWidth="1"/>
    <col min="2" max="2" width="13.796875" style="1" customWidth="1"/>
    <col min="3" max="3" width="12.265625" style="1" customWidth="1"/>
    <col min="4" max="4" width="17.9296875" style="2" customWidth="1"/>
    <col min="5" max="5" width="12.1328125" style="2" customWidth="1"/>
    <col min="6" max="6" width="12.3984375" style="28" customWidth="1"/>
    <col min="7" max="7" width="12" style="2" customWidth="1"/>
    <col min="8" max="8" width="51.796875" style="1" customWidth="1"/>
    <col min="9" max="9" width="4.59765625" style="1" customWidth="1"/>
    <col min="10" max="10" width="15.06640625" style="29" customWidth="1"/>
    <col min="11" max="11" width="13" style="1" customWidth="1"/>
    <col min="12" max="16384" width="9.19921875" style="1"/>
  </cols>
  <sheetData>
    <row r="1" spans="1:11" s="72" customFormat="1" ht="54" x14ac:dyDescent="0.45">
      <c r="A1" s="67" t="s">
        <v>0</v>
      </c>
      <c r="B1" s="68" t="s">
        <v>1</v>
      </c>
      <c r="C1" s="68" t="s">
        <v>2</v>
      </c>
      <c r="D1" s="69" t="s">
        <v>3</v>
      </c>
      <c r="E1" s="69" t="s">
        <v>4</v>
      </c>
      <c r="F1" s="70" t="s">
        <v>35</v>
      </c>
      <c r="G1" s="69" t="s">
        <v>34</v>
      </c>
      <c r="H1" s="71" t="s">
        <v>5</v>
      </c>
      <c r="J1" s="74" t="s">
        <v>57</v>
      </c>
      <c r="K1" s="75" t="s">
        <v>73</v>
      </c>
    </row>
    <row r="2" spans="1:11" ht="71.25" x14ac:dyDescent="0.45">
      <c r="A2" s="58" t="s">
        <v>6</v>
      </c>
      <c r="B2" s="12" t="s">
        <v>7</v>
      </c>
      <c r="C2" s="12" t="s">
        <v>60</v>
      </c>
      <c r="D2" s="13">
        <v>0</v>
      </c>
      <c r="E2" s="13">
        <f>D2*12</f>
        <v>0</v>
      </c>
      <c r="F2" s="25">
        <f>$J$2</f>
        <v>5</v>
      </c>
      <c r="G2" s="13">
        <f>E2*F2</f>
        <v>0</v>
      </c>
      <c r="H2" s="12" t="s">
        <v>72</v>
      </c>
      <c r="J2" s="73">
        <v>5</v>
      </c>
      <c r="K2" s="76">
        <v>10</v>
      </c>
    </row>
    <row r="3" spans="1:11" ht="42.75" x14ac:dyDescent="0.45">
      <c r="A3" s="39" t="s">
        <v>29</v>
      </c>
      <c r="B3" s="3" t="s">
        <v>7</v>
      </c>
      <c r="C3" s="12" t="s">
        <v>28</v>
      </c>
      <c r="D3" s="4">
        <v>0</v>
      </c>
      <c r="E3" s="8">
        <f>D3*12</f>
        <v>0</v>
      </c>
      <c r="F3" s="26">
        <v>0</v>
      </c>
      <c r="G3" s="13">
        <f t="shared" ref="G3:G22" si="0">E3*F3</f>
        <v>0</v>
      </c>
      <c r="H3" s="3" t="s">
        <v>31</v>
      </c>
    </row>
    <row r="4" spans="1:11" ht="42.75" x14ac:dyDescent="0.45">
      <c r="A4" s="39" t="s">
        <v>30</v>
      </c>
      <c r="B4" s="3" t="s">
        <v>7</v>
      </c>
      <c r="C4" s="12" t="s">
        <v>28</v>
      </c>
      <c r="D4" s="4">
        <f>2.5*1.2</f>
        <v>3</v>
      </c>
      <c r="E4" s="8">
        <f>D4*12</f>
        <v>36</v>
      </c>
      <c r="F4" s="26">
        <f>$K$2</f>
        <v>10</v>
      </c>
      <c r="G4" s="13">
        <f t="shared" si="0"/>
        <v>360</v>
      </c>
      <c r="H4" s="3" t="s">
        <v>58</v>
      </c>
    </row>
    <row r="5" spans="1:11" ht="42.75" x14ac:dyDescent="0.45">
      <c r="A5" s="58" t="s">
        <v>32</v>
      </c>
      <c r="B5" s="12" t="s">
        <v>7</v>
      </c>
      <c r="C5" s="12" t="s">
        <v>28</v>
      </c>
      <c r="D5" s="20" t="s">
        <v>8</v>
      </c>
      <c r="E5" s="13">
        <v>54</v>
      </c>
      <c r="F5" s="25">
        <v>20</v>
      </c>
      <c r="G5" s="13">
        <f>Table3[[#This Row],[Annual cost inc VAT]]*2</f>
        <v>108</v>
      </c>
      <c r="H5" s="14" t="s">
        <v>33</v>
      </c>
    </row>
    <row r="6" spans="1:11" ht="28.5" x14ac:dyDescent="0.45">
      <c r="A6" s="39" t="s">
        <v>36</v>
      </c>
      <c r="B6" s="3" t="s">
        <v>9</v>
      </c>
      <c r="C6" s="3" t="s">
        <v>8</v>
      </c>
      <c r="D6" s="4">
        <f>Table3[[#This Row],[Annual cost inc VAT]]/10</f>
        <v>72</v>
      </c>
      <c r="E6" s="9">
        <v>720</v>
      </c>
      <c r="F6" s="27">
        <v>1</v>
      </c>
      <c r="G6" s="13">
        <f t="shared" si="0"/>
        <v>720</v>
      </c>
      <c r="H6" s="3" t="s">
        <v>74</v>
      </c>
    </row>
    <row r="7" spans="1:11" ht="28.5" x14ac:dyDescent="0.45">
      <c r="A7" s="58" t="s">
        <v>39</v>
      </c>
      <c r="B7" s="12" t="s">
        <v>7</v>
      </c>
      <c r="C7" s="12" t="s">
        <v>8</v>
      </c>
      <c r="D7" s="13"/>
      <c r="E7" s="32">
        <v>86.4</v>
      </c>
      <c r="F7" s="25">
        <v>1</v>
      </c>
      <c r="G7" s="13">
        <f t="shared" si="0"/>
        <v>86.4</v>
      </c>
      <c r="H7" s="15" t="s">
        <v>38</v>
      </c>
    </row>
    <row r="8" spans="1:11" ht="28.5" x14ac:dyDescent="0.45">
      <c r="A8" s="39" t="s">
        <v>41</v>
      </c>
      <c r="B8" s="3" t="s">
        <v>42</v>
      </c>
      <c r="C8" s="3" t="s">
        <v>43</v>
      </c>
      <c r="D8" s="4"/>
      <c r="E8" s="33">
        <v>200</v>
      </c>
      <c r="F8" s="27">
        <v>1</v>
      </c>
      <c r="G8" s="13">
        <f t="shared" si="0"/>
        <v>200</v>
      </c>
      <c r="H8" s="6"/>
    </row>
    <row r="9" spans="1:11" ht="28.5" x14ac:dyDescent="0.45">
      <c r="A9" s="58" t="s">
        <v>40</v>
      </c>
      <c r="B9" s="12" t="s">
        <v>7</v>
      </c>
      <c r="C9" s="12" t="s">
        <v>43</v>
      </c>
      <c r="D9" s="13">
        <f>35*1.2</f>
        <v>42</v>
      </c>
      <c r="E9" s="13">
        <v>504</v>
      </c>
      <c r="F9" s="25">
        <v>1</v>
      </c>
      <c r="G9" s="13">
        <f t="shared" si="0"/>
        <v>504</v>
      </c>
      <c r="H9" s="16" t="s">
        <v>61</v>
      </c>
    </row>
    <row r="10" spans="1:11" ht="42.75" x14ac:dyDescent="0.45">
      <c r="A10" s="39" t="s">
        <v>10</v>
      </c>
      <c r="B10" s="3" t="s">
        <v>7</v>
      </c>
      <c r="C10" s="12" t="s">
        <v>28</v>
      </c>
      <c r="D10" s="4"/>
      <c r="E10" s="2">
        <v>59.95</v>
      </c>
      <c r="F10" s="26">
        <v>1</v>
      </c>
      <c r="G10" s="13">
        <f t="shared" si="0"/>
        <v>59.95</v>
      </c>
      <c r="H10" s="21" t="s">
        <v>44</v>
      </c>
    </row>
    <row r="11" spans="1:11" ht="28.5" x14ac:dyDescent="0.45">
      <c r="A11" s="58" t="s">
        <v>62</v>
      </c>
      <c r="B11" s="12" t="s">
        <v>7</v>
      </c>
      <c r="C11" s="12" t="s">
        <v>43</v>
      </c>
      <c r="D11" s="13">
        <v>0</v>
      </c>
      <c r="E11" s="13">
        <v>0</v>
      </c>
      <c r="F11" s="25">
        <v>1</v>
      </c>
      <c r="G11" s="13">
        <f t="shared" si="0"/>
        <v>0</v>
      </c>
      <c r="H11" s="12" t="s">
        <v>63</v>
      </c>
    </row>
    <row r="12" spans="1:11" ht="42.75" x14ac:dyDescent="0.45">
      <c r="A12" s="39" t="s">
        <v>45</v>
      </c>
      <c r="B12" s="3" t="s">
        <v>7</v>
      </c>
      <c r="C12" s="3" t="s">
        <v>43</v>
      </c>
      <c r="D12" s="4">
        <v>0</v>
      </c>
      <c r="E12" s="4">
        <v>0</v>
      </c>
      <c r="F12" s="27">
        <v>1</v>
      </c>
      <c r="G12" s="13">
        <f t="shared" si="0"/>
        <v>0</v>
      </c>
      <c r="H12" s="3" t="s">
        <v>46</v>
      </c>
    </row>
    <row r="13" spans="1:11" ht="28.5" x14ac:dyDescent="0.45">
      <c r="A13" s="58" t="s">
        <v>12</v>
      </c>
      <c r="B13" s="12" t="s">
        <v>7</v>
      </c>
      <c r="C13" s="12"/>
      <c r="D13" s="13">
        <v>0</v>
      </c>
      <c r="E13" s="4">
        <v>0</v>
      </c>
      <c r="F13" s="25">
        <v>1</v>
      </c>
      <c r="G13" s="13">
        <f t="shared" si="0"/>
        <v>0</v>
      </c>
      <c r="H13" s="12" t="s">
        <v>50</v>
      </c>
    </row>
    <row r="14" spans="1:11" ht="28.5" x14ac:dyDescent="0.45">
      <c r="A14" s="39" t="s">
        <v>13</v>
      </c>
      <c r="B14" s="3" t="s">
        <v>7</v>
      </c>
      <c r="C14" s="3" t="s">
        <v>47</v>
      </c>
      <c r="D14" s="4">
        <v>0</v>
      </c>
      <c r="E14" s="4">
        <v>0</v>
      </c>
      <c r="F14" s="27">
        <v>1</v>
      </c>
      <c r="G14" s="13">
        <f t="shared" si="0"/>
        <v>0</v>
      </c>
      <c r="H14" s="3" t="s">
        <v>48</v>
      </c>
    </row>
    <row r="15" spans="1:11" ht="28.5" x14ac:dyDescent="0.45">
      <c r="A15" s="58" t="s">
        <v>49</v>
      </c>
      <c r="B15" s="12" t="s">
        <v>9</v>
      </c>
      <c r="C15" s="12" t="s">
        <v>8</v>
      </c>
      <c r="D15" s="13">
        <f>115*1.2</f>
        <v>138</v>
      </c>
      <c r="E15" s="13">
        <f>D15*12</f>
        <v>1656</v>
      </c>
      <c r="F15" s="25">
        <v>1</v>
      </c>
      <c r="G15" s="13">
        <f t="shared" si="0"/>
        <v>1656</v>
      </c>
      <c r="H15" s="17"/>
    </row>
    <row r="16" spans="1:11" ht="28.5" x14ac:dyDescent="0.45">
      <c r="A16" s="39" t="s">
        <v>51</v>
      </c>
      <c r="B16" s="3" t="s">
        <v>7</v>
      </c>
      <c r="C16" s="3" t="s">
        <v>14</v>
      </c>
      <c r="D16" s="4">
        <v>28.8</v>
      </c>
      <c r="E16" s="4">
        <f>D16*12</f>
        <v>345.6</v>
      </c>
      <c r="F16" s="27">
        <v>1</v>
      </c>
      <c r="G16" s="13">
        <f t="shared" si="0"/>
        <v>345.6</v>
      </c>
      <c r="H16" s="19" t="s">
        <v>52</v>
      </c>
    </row>
    <row r="17" spans="1:8" ht="57" x14ac:dyDescent="0.45">
      <c r="A17" s="58" t="s">
        <v>15</v>
      </c>
      <c r="B17" s="12" t="s">
        <v>16</v>
      </c>
      <c r="C17" s="12" t="s">
        <v>43</v>
      </c>
      <c r="D17" s="13"/>
      <c r="E17" s="13">
        <f>(10*50+480)*1.2</f>
        <v>1176</v>
      </c>
      <c r="F17" s="25">
        <v>1</v>
      </c>
      <c r="G17" s="13">
        <f t="shared" si="0"/>
        <v>1176</v>
      </c>
      <c r="H17" s="12" t="s">
        <v>53</v>
      </c>
    </row>
    <row r="18" spans="1:8" ht="28.5" x14ac:dyDescent="0.45">
      <c r="A18" s="39" t="s">
        <v>17</v>
      </c>
      <c r="B18" s="3" t="s">
        <v>7</v>
      </c>
      <c r="C18" s="3"/>
      <c r="D18" s="4"/>
      <c r="E18" s="4">
        <v>0</v>
      </c>
      <c r="F18" s="27">
        <v>1</v>
      </c>
      <c r="G18" s="13">
        <f t="shared" si="0"/>
        <v>0</v>
      </c>
      <c r="H18" s="3" t="s">
        <v>54</v>
      </c>
    </row>
    <row r="19" spans="1:8" ht="57" x14ac:dyDescent="0.45">
      <c r="A19" s="59" t="s">
        <v>18</v>
      </c>
      <c r="B19" s="17" t="s">
        <v>19</v>
      </c>
      <c r="C19" s="17"/>
      <c r="D19" s="13"/>
      <c r="E19" s="13">
        <v>500</v>
      </c>
      <c r="F19" s="25">
        <v>1</v>
      </c>
      <c r="G19" s="13">
        <f t="shared" si="0"/>
        <v>500</v>
      </c>
      <c r="H19" s="12" t="s">
        <v>55</v>
      </c>
    </row>
    <row r="20" spans="1:8" ht="42.75" x14ac:dyDescent="0.45">
      <c r="A20" s="44" t="s">
        <v>20</v>
      </c>
      <c r="B20" s="7" t="s">
        <v>21</v>
      </c>
      <c r="C20" s="7"/>
      <c r="D20" s="4"/>
      <c r="E20" s="4">
        <f>200*1.2</f>
        <v>240</v>
      </c>
      <c r="F20" s="27">
        <v>10</v>
      </c>
      <c r="G20" s="13">
        <f t="shared" si="0"/>
        <v>2400</v>
      </c>
      <c r="H20" s="3" t="s">
        <v>64</v>
      </c>
    </row>
    <row r="21" spans="1:8" ht="71.25" x14ac:dyDescent="0.45">
      <c r="A21" s="59" t="s">
        <v>22</v>
      </c>
      <c r="B21" s="17" t="s">
        <v>23</v>
      </c>
      <c r="C21" s="17"/>
      <c r="D21" s="13">
        <v>15</v>
      </c>
      <c r="E21" s="13">
        <f>D21*12</f>
        <v>180</v>
      </c>
      <c r="F21" s="25">
        <v>5</v>
      </c>
      <c r="G21" s="13">
        <f t="shared" si="0"/>
        <v>900</v>
      </c>
      <c r="H21" s="12" t="s">
        <v>56</v>
      </c>
    </row>
    <row r="22" spans="1:8" ht="28.5" x14ac:dyDescent="0.45">
      <c r="A22" s="44" t="s">
        <v>24</v>
      </c>
      <c r="B22" s="3" t="s">
        <v>25</v>
      </c>
      <c r="C22" s="7"/>
      <c r="D22" s="4"/>
      <c r="E22" s="4">
        <v>0</v>
      </c>
      <c r="F22" s="27"/>
      <c r="G22" s="13">
        <f t="shared" si="0"/>
        <v>0</v>
      </c>
      <c r="H22" s="3" t="s">
        <v>65</v>
      </c>
    </row>
    <row r="23" spans="1:8" ht="27" customHeight="1" x14ac:dyDescent="0.45">
      <c r="A23" s="60"/>
      <c r="B23" s="10"/>
      <c r="C23" s="10"/>
      <c r="D23" s="22" t="s">
        <v>26</v>
      </c>
      <c r="E23" s="23"/>
      <c r="F23" s="24"/>
      <c r="G23" s="18">
        <f t="shared" ref="G23" si="1">SUM(G6:G22)</f>
        <v>8547.9500000000007</v>
      </c>
      <c r="H23" s="11"/>
    </row>
    <row r="24" spans="1:8" ht="51" customHeight="1" x14ac:dyDescent="0.45">
      <c r="A24" s="61"/>
      <c r="B24" s="62"/>
      <c r="C24" s="62"/>
      <c r="D24" s="63" t="s">
        <v>27</v>
      </c>
      <c r="E24" s="64"/>
      <c r="F24" s="65"/>
      <c r="G24" s="49">
        <f>G23/J2</f>
        <v>1709.5900000000001</v>
      </c>
      <c r="H24" s="6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3F8B-144F-4ABD-9301-76C7C550EC38}">
  <dimension ref="A1:J25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.19921875" defaultRowHeight="14.25" x14ac:dyDescent="0.45"/>
  <cols>
    <col min="1" max="1" width="46.73046875" style="1" customWidth="1"/>
    <col min="2" max="2" width="13.19921875" style="1" customWidth="1"/>
    <col min="3" max="3" width="13.9296875" style="1" customWidth="1"/>
    <col min="4" max="4" width="14.73046875" style="2" customWidth="1"/>
    <col min="5" max="5" width="13.33203125" style="2" customWidth="1"/>
    <col min="6" max="6" width="13.53125" style="28" customWidth="1"/>
    <col min="7" max="7" width="12.265625" style="2" customWidth="1"/>
    <col min="8" max="8" width="51.796875" style="1" customWidth="1"/>
    <col min="9" max="9" width="4.59765625" style="1" customWidth="1"/>
    <col min="10" max="10" width="15.06640625" style="29" customWidth="1"/>
    <col min="11" max="16384" width="9.19921875" style="1"/>
  </cols>
  <sheetData>
    <row r="1" spans="1:10" s="5" customFormat="1" ht="37.049999999999997" customHeight="1" x14ac:dyDescent="0.45">
      <c r="A1" s="34" t="s">
        <v>0</v>
      </c>
      <c r="B1" s="35" t="s">
        <v>1</v>
      </c>
      <c r="C1" s="35" t="s">
        <v>2</v>
      </c>
      <c r="D1" s="36" t="s">
        <v>3</v>
      </c>
      <c r="E1" s="36" t="s">
        <v>4</v>
      </c>
      <c r="F1" s="37" t="s">
        <v>35</v>
      </c>
      <c r="G1" s="36" t="s">
        <v>34</v>
      </c>
      <c r="H1" s="38" t="s">
        <v>5</v>
      </c>
      <c r="J1" s="30" t="s">
        <v>57</v>
      </c>
    </row>
    <row r="2" spans="1:10" ht="71.25" x14ac:dyDescent="0.45">
      <c r="A2" s="39" t="s">
        <v>6</v>
      </c>
      <c r="B2" s="3" t="s">
        <v>7</v>
      </c>
      <c r="C2" s="3" t="s">
        <v>60</v>
      </c>
      <c r="D2" s="4">
        <f>0*1.2</f>
        <v>0</v>
      </c>
      <c r="E2" s="4">
        <f>D2*12</f>
        <v>0</v>
      </c>
      <c r="F2" s="27"/>
      <c r="G2" s="4">
        <f>E2*F2</f>
        <v>0</v>
      </c>
      <c r="H2" s="3" t="s">
        <v>59</v>
      </c>
      <c r="J2" s="31">
        <v>5</v>
      </c>
    </row>
    <row r="3" spans="1:10" ht="28.5" x14ac:dyDescent="0.45">
      <c r="A3" s="39" t="s">
        <v>29</v>
      </c>
      <c r="B3" s="3" t="s">
        <v>7</v>
      </c>
      <c r="C3" s="3" t="s">
        <v>28</v>
      </c>
      <c r="D3" s="4">
        <f>0*1.2</f>
        <v>0</v>
      </c>
      <c r="E3" s="8">
        <f>D3*12</f>
        <v>0</v>
      </c>
      <c r="F3" s="26"/>
      <c r="G3" s="4">
        <f t="shared" ref="G3:G23" si="0">E3*F3</f>
        <v>0</v>
      </c>
      <c r="H3" s="3" t="s">
        <v>31</v>
      </c>
    </row>
    <row r="4" spans="1:10" ht="42.75" x14ac:dyDescent="0.45">
      <c r="A4" s="39" t="s">
        <v>30</v>
      </c>
      <c r="B4" s="3" t="s">
        <v>7</v>
      </c>
      <c r="C4" s="3" t="s">
        <v>28</v>
      </c>
      <c r="D4" s="4">
        <f>2.1*1.2</f>
        <v>2.52</v>
      </c>
      <c r="E4" s="8">
        <f>D4*12</f>
        <v>30.240000000000002</v>
      </c>
      <c r="F4" s="26"/>
      <c r="G4" s="4">
        <f t="shared" si="0"/>
        <v>0</v>
      </c>
      <c r="H4" s="3" t="s">
        <v>58</v>
      </c>
    </row>
    <row r="5" spans="1:10" ht="42.75" x14ac:dyDescent="0.45">
      <c r="A5" s="39" t="s">
        <v>70</v>
      </c>
      <c r="B5" s="3" t="s">
        <v>7</v>
      </c>
      <c r="C5" s="3" t="s">
        <v>28</v>
      </c>
      <c r="D5" s="40" t="s">
        <v>8</v>
      </c>
      <c r="E5" s="4">
        <v>4.9000000000000004</v>
      </c>
      <c r="F5" s="27"/>
      <c r="G5" s="4">
        <f t="shared" si="0"/>
        <v>0</v>
      </c>
      <c r="H5" s="19" t="s">
        <v>71</v>
      </c>
    </row>
    <row r="6" spans="1:10" ht="28.5" x14ac:dyDescent="0.45">
      <c r="A6" s="39" t="s">
        <v>36</v>
      </c>
      <c r="B6" s="3" t="s">
        <v>9</v>
      </c>
      <c r="C6" s="3" t="s">
        <v>8</v>
      </c>
      <c r="D6" s="4">
        <f>50*1.2</f>
        <v>60</v>
      </c>
      <c r="E6" s="9">
        <f>D6*12</f>
        <v>720</v>
      </c>
      <c r="F6" s="27"/>
      <c r="G6" s="4">
        <f t="shared" si="0"/>
        <v>0</v>
      </c>
      <c r="H6" s="3" t="s">
        <v>37</v>
      </c>
    </row>
    <row r="7" spans="1:10" ht="28.5" x14ac:dyDescent="0.45">
      <c r="A7" s="39" t="s">
        <v>39</v>
      </c>
      <c r="B7" s="3" t="s">
        <v>7</v>
      </c>
      <c r="C7" s="3" t="s">
        <v>8</v>
      </c>
      <c r="D7" s="4"/>
      <c r="E7" s="41">
        <v>86.4</v>
      </c>
      <c r="F7" s="27"/>
      <c r="G7" s="4">
        <f t="shared" si="0"/>
        <v>0</v>
      </c>
      <c r="H7" s="42" t="s">
        <v>38</v>
      </c>
    </row>
    <row r="8" spans="1:10" ht="28.5" x14ac:dyDescent="0.45">
      <c r="A8" s="39" t="s">
        <v>41</v>
      </c>
      <c r="B8" s="3" t="s">
        <v>42</v>
      </c>
      <c r="C8" s="3" t="s">
        <v>43</v>
      </c>
      <c r="D8" s="4"/>
      <c r="E8" s="33">
        <v>200</v>
      </c>
      <c r="F8" s="27"/>
      <c r="G8" s="4">
        <f t="shared" si="0"/>
        <v>0</v>
      </c>
      <c r="H8" s="6"/>
    </row>
    <row r="9" spans="1:10" ht="28.5" x14ac:dyDescent="0.45">
      <c r="A9" s="39" t="s">
        <v>40</v>
      </c>
      <c r="B9" s="3" t="s">
        <v>7</v>
      </c>
      <c r="C9" s="3" t="s">
        <v>43</v>
      </c>
      <c r="D9" s="4">
        <f>35*1.2</f>
        <v>42</v>
      </c>
      <c r="E9" s="4">
        <f>D9*12</f>
        <v>504</v>
      </c>
      <c r="F9" s="27"/>
      <c r="G9" s="4">
        <f t="shared" si="0"/>
        <v>0</v>
      </c>
      <c r="H9" s="43" t="s">
        <v>61</v>
      </c>
    </row>
    <row r="10" spans="1:10" ht="42.75" x14ac:dyDescent="0.45">
      <c r="A10" s="39" t="s">
        <v>67</v>
      </c>
      <c r="B10" s="3" t="s">
        <v>7</v>
      </c>
      <c r="C10" s="3" t="s">
        <v>43</v>
      </c>
      <c r="D10" s="4"/>
      <c r="F10" s="26"/>
      <c r="G10" s="4">
        <f t="shared" si="0"/>
        <v>0</v>
      </c>
      <c r="H10" s="21" t="s">
        <v>66</v>
      </c>
    </row>
    <row r="11" spans="1:10" ht="28.5" x14ac:dyDescent="0.45">
      <c r="A11" s="39" t="s">
        <v>11</v>
      </c>
      <c r="B11" s="3" t="s">
        <v>7</v>
      </c>
      <c r="C11" s="3" t="s">
        <v>43</v>
      </c>
      <c r="D11" s="4">
        <v>0</v>
      </c>
      <c r="E11" s="4">
        <v>0</v>
      </c>
      <c r="F11" s="27"/>
      <c r="G11" s="4">
        <v>0</v>
      </c>
      <c r="H11" s="3" t="s">
        <v>63</v>
      </c>
    </row>
    <row r="12" spans="1:10" ht="30" customHeight="1" x14ac:dyDescent="0.45">
      <c r="A12" s="39" t="s">
        <v>68</v>
      </c>
      <c r="B12" s="3" t="s">
        <v>7</v>
      </c>
      <c r="C12" s="3" t="s">
        <v>43</v>
      </c>
      <c r="D12" s="4">
        <v>0</v>
      </c>
      <c r="E12" s="4">
        <v>0</v>
      </c>
      <c r="F12" s="27"/>
      <c r="G12" s="4">
        <f t="shared" si="0"/>
        <v>0</v>
      </c>
      <c r="H12" s="3" t="s">
        <v>69</v>
      </c>
    </row>
    <row r="13" spans="1:10" ht="42.75" x14ac:dyDescent="0.45">
      <c r="A13" s="39" t="s">
        <v>45</v>
      </c>
      <c r="B13" s="3" t="s">
        <v>7</v>
      </c>
      <c r="C13" s="3" t="s">
        <v>43</v>
      </c>
      <c r="D13" s="4">
        <v>0</v>
      </c>
      <c r="E13" s="4">
        <v>0</v>
      </c>
      <c r="F13" s="27"/>
      <c r="G13" s="4">
        <f t="shared" si="0"/>
        <v>0</v>
      </c>
      <c r="H13" s="3" t="s">
        <v>46</v>
      </c>
    </row>
    <row r="14" spans="1:10" ht="28.5" x14ac:dyDescent="0.45">
      <c r="A14" s="39" t="s">
        <v>12</v>
      </c>
      <c r="B14" s="3" t="s">
        <v>7</v>
      </c>
      <c r="C14" s="3"/>
      <c r="D14" s="4">
        <v>0</v>
      </c>
      <c r="E14" s="4">
        <v>0</v>
      </c>
      <c r="F14" s="27"/>
      <c r="G14" s="4">
        <f t="shared" si="0"/>
        <v>0</v>
      </c>
      <c r="H14" s="3" t="s">
        <v>50</v>
      </c>
    </row>
    <row r="15" spans="1:10" ht="28.5" x14ac:dyDescent="0.45">
      <c r="A15" s="39" t="s">
        <v>13</v>
      </c>
      <c r="B15" s="3" t="s">
        <v>7</v>
      </c>
      <c r="C15" s="3" t="s">
        <v>47</v>
      </c>
      <c r="D15" s="4">
        <v>0</v>
      </c>
      <c r="E15" s="4">
        <v>0</v>
      </c>
      <c r="F15" s="27"/>
      <c r="G15" s="4">
        <f t="shared" si="0"/>
        <v>0</v>
      </c>
      <c r="H15" s="3" t="s">
        <v>48</v>
      </c>
    </row>
    <row r="16" spans="1:10" ht="28.5" x14ac:dyDescent="0.45">
      <c r="A16" s="39" t="s">
        <v>49</v>
      </c>
      <c r="B16" s="3" t="s">
        <v>9</v>
      </c>
      <c r="C16" s="3" t="s">
        <v>8</v>
      </c>
      <c r="D16" s="4">
        <f>115*1.2</f>
        <v>138</v>
      </c>
      <c r="E16" s="4">
        <f>D16*12</f>
        <v>1656</v>
      </c>
      <c r="F16" s="27"/>
      <c r="G16" s="4">
        <f t="shared" si="0"/>
        <v>0</v>
      </c>
      <c r="H16" s="7"/>
    </row>
    <row r="17" spans="1:8" ht="28.5" x14ac:dyDescent="0.45">
      <c r="A17" s="39" t="s">
        <v>51</v>
      </c>
      <c r="B17" s="3" t="s">
        <v>7</v>
      </c>
      <c r="C17" s="3" t="s">
        <v>14</v>
      </c>
      <c r="D17" s="4">
        <v>28.8</v>
      </c>
      <c r="E17" s="4">
        <f>D17*12</f>
        <v>345.6</v>
      </c>
      <c r="F17" s="27"/>
      <c r="G17" s="4">
        <f t="shared" si="0"/>
        <v>0</v>
      </c>
      <c r="H17" s="19" t="s">
        <v>52</v>
      </c>
    </row>
    <row r="18" spans="1:8" ht="57" x14ac:dyDescent="0.45">
      <c r="A18" s="39" t="s">
        <v>15</v>
      </c>
      <c r="B18" s="3" t="s">
        <v>16</v>
      </c>
      <c r="C18" s="3" t="s">
        <v>43</v>
      </c>
      <c r="D18" s="4"/>
      <c r="E18" s="4">
        <f>(10*50+480)*1.2</f>
        <v>1176</v>
      </c>
      <c r="F18" s="27"/>
      <c r="G18" s="4">
        <f t="shared" si="0"/>
        <v>0</v>
      </c>
      <c r="H18" s="3" t="s">
        <v>53</v>
      </c>
    </row>
    <row r="19" spans="1:8" ht="28.5" x14ac:dyDescent="0.45">
      <c r="A19" s="39" t="s">
        <v>17</v>
      </c>
      <c r="B19" s="3" t="s">
        <v>7</v>
      </c>
      <c r="C19" s="3"/>
      <c r="D19" s="4"/>
      <c r="E19" s="4">
        <v>0</v>
      </c>
      <c r="F19" s="27"/>
      <c r="G19" s="4">
        <f t="shared" si="0"/>
        <v>0</v>
      </c>
      <c r="H19" s="3" t="s">
        <v>54</v>
      </c>
    </row>
    <row r="20" spans="1:8" ht="57" x14ac:dyDescent="0.45">
      <c r="A20" s="44" t="s">
        <v>18</v>
      </c>
      <c r="B20" s="7" t="s">
        <v>19</v>
      </c>
      <c r="C20" s="7"/>
      <c r="D20" s="4"/>
      <c r="E20" s="4">
        <v>500</v>
      </c>
      <c r="F20" s="27"/>
      <c r="G20" s="4">
        <f t="shared" si="0"/>
        <v>0</v>
      </c>
      <c r="H20" s="3" t="s">
        <v>55</v>
      </c>
    </row>
    <row r="21" spans="1:8" ht="42.75" x14ac:dyDescent="0.45">
      <c r="A21" s="44" t="s">
        <v>20</v>
      </c>
      <c r="B21" s="7" t="s">
        <v>21</v>
      </c>
      <c r="C21" s="7"/>
      <c r="D21" s="4"/>
      <c r="E21" s="4">
        <f>200*1.2</f>
        <v>240</v>
      </c>
      <c r="F21" s="27"/>
      <c r="G21" s="4">
        <f t="shared" si="0"/>
        <v>0</v>
      </c>
      <c r="H21" s="3" t="s">
        <v>64</v>
      </c>
    </row>
    <row r="22" spans="1:8" ht="71.25" x14ac:dyDescent="0.45">
      <c r="A22" s="44" t="s">
        <v>22</v>
      </c>
      <c r="B22" s="7" t="s">
        <v>23</v>
      </c>
      <c r="C22" s="7"/>
      <c r="D22" s="4">
        <v>15</v>
      </c>
      <c r="E22" s="4">
        <f>D22*12</f>
        <v>180</v>
      </c>
      <c r="F22" s="27"/>
      <c r="G22" s="4">
        <f t="shared" si="0"/>
        <v>0</v>
      </c>
      <c r="H22" s="3" t="s">
        <v>56</v>
      </c>
    </row>
    <row r="23" spans="1:8" ht="28.5" x14ac:dyDescent="0.45">
      <c r="A23" s="44" t="s">
        <v>24</v>
      </c>
      <c r="B23" s="3" t="s">
        <v>25</v>
      </c>
      <c r="C23" s="7"/>
      <c r="D23" s="54"/>
      <c r="E23" s="54">
        <v>0</v>
      </c>
      <c r="F23" s="27"/>
      <c r="G23" s="4">
        <f t="shared" si="0"/>
        <v>0</v>
      </c>
      <c r="H23" s="3" t="s">
        <v>65</v>
      </c>
    </row>
    <row r="24" spans="1:8" ht="47" customHeight="1" x14ac:dyDescent="0.45">
      <c r="A24" s="39"/>
      <c r="B24" s="3"/>
      <c r="C24" s="51"/>
      <c r="D24" s="55"/>
      <c r="E24" s="56"/>
      <c r="F24" s="45" t="s">
        <v>26</v>
      </c>
      <c r="G24" s="46">
        <f t="shared" ref="G24" si="1">SUM(G6:G23)</f>
        <v>0</v>
      </c>
      <c r="H24" s="7"/>
    </row>
    <row r="25" spans="1:8" ht="85.5" x14ac:dyDescent="0.45">
      <c r="A25" s="47"/>
      <c r="B25" s="48"/>
      <c r="C25" s="52"/>
      <c r="D25" s="55"/>
      <c r="E25" s="57"/>
      <c r="F25" s="53" t="s">
        <v>27</v>
      </c>
      <c r="G25" s="49">
        <f>G24/J2</f>
        <v>0</v>
      </c>
      <c r="H25" s="5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C6933CF513B488FFA0973CF57C7DD" ma:contentTypeVersion="8" ma:contentTypeDescription="Create a new document." ma:contentTypeScope="" ma:versionID="f033a6810fc8e84252a9360db591ad95">
  <xsd:schema xmlns:xsd="http://www.w3.org/2001/XMLSchema" xmlns:xs="http://www.w3.org/2001/XMLSchema" xmlns:p="http://schemas.microsoft.com/office/2006/metadata/properties" xmlns:ns2="16febdf7-a9d1-4ef3-8cd3-ebf9602bb3b6" xmlns:ns3="903b2796-8946-49df-a8bf-b029d9236aad" targetNamespace="http://schemas.microsoft.com/office/2006/metadata/properties" ma:root="true" ma:fieldsID="e59d3e874f6ef5fea6b62c3e5d895dba" ns2:_="" ns3:_="">
    <xsd:import namespace="16febdf7-a9d1-4ef3-8cd3-ebf9602bb3b6"/>
    <xsd:import namespace="903b2796-8946-49df-a8bf-b029d9236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ebdf7-a9d1-4ef3-8cd3-ebf9602bb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b2796-8946-49df-a8bf-b029d9236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43E594-2278-4D95-92E0-A34F035933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E4DC4-A4AC-41E5-9099-9EEB6598C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ebdf7-a9d1-4ef3-8cd3-ebf9602bb3b6"/>
    <ds:schemaRef ds:uri="903b2796-8946-49df-a8bf-b029d9236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D14A5A-E13E-4825-9BC9-38F1EE0F0C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example</vt:lpstr>
      <vt:lpstr>Budget template to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Kate White</cp:lastModifiedBy>
  <cp:revision/>
  <dcterms:created xsi:type="dcterms:W3CDTF">2023-02-05T20:54:42Z</dcterms:created>
  <dcterms:modified xsi:type="dcterms:W3CDTF">2024-04-23T08:44:13Z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0x0101003A6C6933CF513B488FFA0973CF57C7DD</vt:lpwstr>
  </property>
</Properties>
</file>